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OneDrive\Skrivbord\Texicon Förlag 2022-03-04\allmänt\HEMSIDA NY 2025\BÖCKER\SELF PUBLISHING-EN FÖRLÄGGARES HEMLIGHET TILL FRAMGÅNG\"/>
    </mc:Choice>
  </mc:AlternateContent>
  <xr:revisionPtr revIDLastSave="0" documentId="13_ncr:1_{C6FE134A-4576-4994-8CAD-BF965C7D3F7D}" xr6:coauthVersionLast="47" xr6:coauthVersionMax="47" xr10:uidLastSave="{00000000-0000-0000-0000-000000000000}"/>
  <bookViews>
    <workbookView xWindow="750" yWindow="390" windowWidth="28110" windowHeight="15480" activeTab="2" xr2:uid="{02FF377C-25A3-498A-B391-FD8AC15A0FB0}"/>
  </bookViews>
  <sheets>
    <sheet name="Alt 1-Vinstberäkning" sheetId="1" r:id="rId1"/>
    <sheet name="Alt 2-Vinstberäkning" sheetId="2" r:id="rId2"/>
    <sheet name="Antal titlar som kräv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3" l="1"/>
  <c r="B36" i="3"/>
  <c r="B32" i="3"/>
  <c r="B30" i="3"/>
  <c r="B27" i="3"/>
  <c r="B25" i="3"/>
  <c r="B13" i="3"/>
  <c r="B7" i="3"/>
  <c r="B9" i="3" s="1"/>
  <c r="B44" i="2"/>
  <c r="B39" i="2"/>
  <c r="B32" i="2"/>
  <c r="B33" i="2" s="1"/>
  <c r="B34" i="2" s="1"/>
  <c r="B26" i="2"/>
  <c r="B27" i="2" s="1"/>
  <c r="B17" i="2"/>
  <c r="B19" i="2" s="1"/>
  <c r="B29" i="2" s="1"/>
  <c r="B8" i="2"/>
  <c r="B10" i="2" s="1"/>
  <c r="B39" i="1"/>
  <c r="B32" i="1"/>
  <c r="B44" i="1" s="1"/>
  <c r="B26" i="1"/>
  <c r="B27" i="1" s="1"/>
  <c r="B17" i="1"/>
  <c r="B19" i="1" s="1"/>
  <c r="B29" i="1" s="1"/>
  <c r="B8" i="1"/>
  <c r="B10" i="1" s="1"/>
  <c r="B38" i="3" l="1"/>
  <c r="B40" i="3" s="1"/>
  <c r="B42" i="3" s="1"/>
  <c r="B15" i="3"/>
  <c r="B16" i="3" s="1"/>
  <c r="B47" i="2"/>
  <c r="B48" i="2" s="1"/>
  <c r="B33" i="1"/>
  <c r="B34" i="1" s="1"/>
  <c r="B47" i="1" s="1"/>
  <c r="B48" i="1" s="1"/>
</calcChain>
</file>

<file path=xl/sharedStrings.xml><?xml version="1.0" encoding="utf-8"?>
<sst xmlns="http://schemas.openxmlformats.org/spreadsheetml/2006/main" count="109" uniqueCount="68">
  <si>
    <t>Produktionskostnader</t>
  </si>
  <si>
    <t>Tryckning</t>
  </si>
  <si>
    <t>Frakt</t>
  </si>
  <si>
    <t>Registrering</t>
  </si>
  <si>
    <t>Övrigt</t>
  </si>
  <si>
    <t>Summa produktionskostnader</t>
  </si>
  <si>
    <t>Upplagestorlek</t>
  </si>
  <si>
    <t>Produktionskostnad per bok</t>
  </si>
  <si>
    <t>Försäljningskostnader per månad (månadlig försäljning av 100 böcker-säljer slut på 10 månader)</t>
  </si>
  <si>
    <t>Fasta lagerkostnader per månad</t>
  </si>
  <si>
    <t>Lagerkostnad fasthyra</t>
  </si>
  <si>
    <t>Lagerkostnad per pall</t>
  </si>
  <si>
    <t>Lagerkostnad per hylla</t>
  </si>
  <si>
    <t>Period [månader]</t>
  </si>
  <si>
    <t>Fasta lagerkostnader per period</t>
  </si>
  <si>
    <t>Rörliga försäljningskostnader per månad</t>
  </si>
  <si>
    <t>Försäljningsporvision (f-pris x antal sålda böcker x provisionssats)</t>
  </si>
  <si>
    <t>Provision [%]</t>
  </si>
  <si>
    <t>Genomsnittligt antal sålda böcker per månad</t>
  </si>
  <si>
    <t>F-pris</t>
  </si>
  <si>
    <t xml:space="preserve">Försäljningsprovision </t>
  </si>
  <si>
    <t>Summa rörliga försäljningskostnader per period</t>
  </si>
  <si>
    <t>Summa lager- och försäljningskostnader</t>
  </si>
  <si>
    <t>Intäkter per månad</t>
  </si>
  <si>
    <t>Antal sålda böcker per månad</t>
  </si>
  <si>
    <t>Summa intäkter per månad
 [f-pris*antal]</t>
  </si>
  <si>
    <t xml:space="preserve">Summa intäkter per period </t>
  </si>
  <si>
    <t>Marknadsföringskostnader under hela perioden</t>
  </si>
  <si>
    <t>Annonsering i branschtidning</t>
  </si>
  <si>
    <t>Utskick av pressmeddelande</t>
  </si>
  <si>
    <t>Summa marknadsföringskostnader</t>
  </si>
  <si>
    <t>Royaltykostnader under hela perioden</t>
  </si>
  <si>
    <t>Royalty per titel [f-pris x antal x royaltysats)</t>
  </si>
  <si>
    <t>Royaltysats</t>
  </si>
  <si>
    <t>Summa royaltykostnader per titel</t>
  </si>
  <si>
    <t>Vinst = Summa intäkter - summa produktionskostnader - summa lager- och försäljningskostnader - summa marknadsföringskostnader - summa royaltykostnader</t>
  </si>
  <si>
    <t>Vinst [kr]</t>
  </si>
  <si>
    <t>Vinst [% av produktionskostnader]</t>
  </si>
  <si>
    <t xml:space="preserve">Alt 1: Böckerna säljer slut på 10 månader - vilket betecknar en period. </t>
  </si>
  <si>
    <t xml:space="preserve">Alt 1: Böckerna säljer slut på 20 månader - vilket betecknar en period. Detta påverkar lager- och försäljningskostnaderna. Allt annat är lika. </t>
  </si>
  <si>
    <t>Vinst/månad</t>
  </si>
  <si>
    <t>Lön</t>
  </si>
  <si>
    <t>Sats för sociala avgifter</t>
  </si>
  <si>
    <t>Sociala avgifter per månad</t>
  </si>
  <si>
    <t>För att kunna ta ut en lön på 35600 kr behöver vi ha följande vinst per månad:</t>
  </si>
  <si>
    <t>Om vi tjänar 10700 kr från per månad från en titel måste vi sälja:</t>
  </si>
  <si>
    <t>Försäljning per månad [antal böcker]</t>
  </si>
  <si>
    <t>Genomsnittlig vinst per månad</t>
  </si>
  <si>
    <t>Vinst per period</t>
  </si>
  <si>
    <t>Antal böcker som måste säljas per månad:</t>
  </si>
  <si>
    <t>Här kan du räkna ut hur många böcker du behöver sälja för att nå en månadslön. Justera siffrorna för att testa olika scenarier.</t>
  </si>
  <si>
    <t>Intäkter per titel under hela försäljningsperioden:</t>
  </si>
  <si>
    <t>Antal tryckta böcker per titel</t>
  </si>
  <si>
    <t>Det är ganska många böcker. Låt oss beräkna ett annat scenario.</t>
  </si>
  <si>
    <t>Produktionskostnader [21000 x 3]</t>
  </si>
  <si>
    <t xml:space="preserve">Vi beställer 3000 ex. av varje titelj som vi säljer slut på 12 månader och höjer f-priset till 84 kr. </t>
  </si>
  <si>
    <t xml:space="preserve">Allt annat lika blir resultatet: </t>
  </si>
  <si>
    <t>Lagerkostnader [380x12 månader]</t>
  </si>
  <si>
    <t>Försäljningsperiod [månader]</t>
  </si>
  <si>
    <t>Försäljningskostnader [12% x f-pris x antal]</t>
  </si>
  <si>
    <t>Royalty [royaltysats x f-pris x antal]</t>
  </si>
  <si>
    <t>Marknadsföring [samma som i alt. 1]</t>
  </si>
  <si>
    <t>Totala kostnader</t>
  </si>
  <si>
    <t xml:space="preserve">Vinst </t>
  </si>
  <si>
    <t>Beräkning av intäkter under hela försäljningsperioden</t>
  </si>
  <si>
    <t>Antal utgivna titlar á 3000 per period (här 12 månader) som måste ges säljas för att ta ut lönen som anges högst upp=(Bruttolön + sociala avgifter) * antal månader /vinst under antal månader</t>
  </si>
  <si>
    <t>Period [antal månader] som genererat ovanstånde vinst</t>
  </si>
  <si>
    <t>Hur många titlar behöver jag ge ut och hur många behöver jag trycka för att försörja mig?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</si>
</sst>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9" formatCode="_-* #,##0.0\ &quot;kr&quot;_-;\-* #,##0.0\ &quot;kr&quot;_-;_-* &quot;-&quot;??\ &quot;kr&quot;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 applyAlignment="1">
      <alignment horizontal="left" indent="1"/>
    </xf>
    <xf numFmtId="164" fontId="0" fillId="0" borderId="0" xfId="1" applyNumberFormat="1" applyFont="1" applyBorder="1"/>
    <xf numFmtId="0" fontId="3" fillId="0" borderId="3" xfId="0" applyFont="1" applyBorder="1"/>
    <xf numFmtId="0" fontId="3" fillId="0" borderId="0" xfId="0" applyFont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5" xfId="0" applyBorder="1"/>
    <xf numFmtId="0" fontId="3" fillId="0" borderId="1" xfId="0" applyFont="1" applyBorder="1"/>
    <xf numFmtId="0" fontId="3" fillId="0" borderId="2" xfId="0" applyFont="1" applyBorder="1"/>
    <xf numFmtId="0" fontId="4" fillId="0" borderId="4" xfId="0" applyFont="1" applyBorder="1"/>
    <xf numFmtId="0" fontId="4" fillId="0" borderId="5" xfId="0" applyFont="1" applyBorder="1"/>
    <xf numFmtId="164" fontId="0" fillId="0" borderId="0" xfId="1" applyNumberFormat="1" applyFont="1"/>
    <xf numFmtId="9" fontId="0" fillId="0" borderId="0" xfId="2" applyFont="1" applyBorder="1"/>
    <xf numFmtId="0" fontId="4" fillId="0" borderId="3" xfId="0" applyFont="1" applyBorder="1"/>
    <xf numFmtId="164" fontId="4" fillId="0" borderId="0" xfId="1" applyNumberFormat="1" applyFont="1" applyBorder="1"/>
    <xf numFmtId="164" fontId="0" fillId="0" borderId="0" xfId="0" applyNumberFormat="1"/>
    <xf numFmtId="0" fontId="0" fillId="0" borderId="3" xfId="0" applyBorder="1" applyAlignment="1">
      <alignment wrapText="1"/>
    </xf>
    <xf numFmtId="164" fontId="4" fillId="0" borderId="5" xfId="0" applyNumberFormat="1" applyFont="1" applyBorder="1"/>
    <xf numFmtId="9" fontId="0" fillId="0" borderId="0" xfId="2" applyFont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164" fontId="4" fillId="0" borderId="0" xfId="0" applyNumberFormat="1" applyFont="1" applyBorder="1"/>
    <xf numFmtId="0" fontId="5" fillId="0" borderId="4" xfId="0" applyFont="1" applyBorder="1"/>
    <xf numFmtId="164" fontId="5" fillId="0" borderId="5" xfId="0" applyNumberFormat="1" applyFont="1" applyBorder="1"/>
    <xf numFmtId="0" fontId="5" fillId="0" borderId="5" xfId="0" applyFont="1" applyBorder="1"/>
    <xf numFmtId="0" fontId="2" fillId="0" borderId="3" xfId="0" applyFont="1" applyBorder="1" applyAlignment="1">
      <alignment horizontal="left" indent="1"/>
    </xf>
    <xf numFmtId="0" fontId="2" fillId="0" borderId="0" xfId="0" applyFont="1" applyBorder="1"/>
    <xf numFmtId="0" fontId="2" fillId="0" borderId="0" xfId="0" applyFont="1"/>
    <xf numFmtId="1" fontId="0" fillId="0" borderId="0" xfId="1" applyNumberFormat="1" applyFont="1" applyBorder="1"/>
    <xf numFmtId="10" fontId="0" fillId="0" borderId="0" xfId="2" applyNumberFormat="1" applyFont="1"/>
    <xf numFmtId="169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64" fontId="3" fillId="0" borderId="0" xfId="1" applyNumberFormat="1" applyFont="1"/>
    <xf numFmtId="164" fontId="5" fillId="0" borderId="0" xfId="0" applyNumberFormat="1" applyFont="1"/>
    <xf numFmtId="0" fontId="0" fillId="0" borderId="0" xfId="0" applyAlignment="1">
      <alignment wrapText="1"/>
    </xf>
    <xf numFmtId="0" fontId="0" fillId="0" borderId="0" xfId="0" applyFont="1"/>
    <xf numFmtId="0" fontId="6" fillId="0" borderId="0" xfId="0" applyFont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8DF3-C0B7-4354-AF2A-6E77A33E0F19}">
  <dimension ref="A1:B48"/>
  <sheetViews>
    <sheetView topLeftCell="A22" workbookViewId="0">
      <selection activeCell="E44" sqref="E44"/>
    </sheetView>
  </sheetViews>
  <sheetFormatPr defaultRowHeight="15" x14ac:dyDescent="0.25"/>
  <cols>
    <col min="1" max="1" width="42" customWidth="1"/>
    <col min="2" max="2" width="16.5703125" customWidth="1"/>
  </cols>
  <sheetData>
    <row r="1" spans="1:2" x14ac:dyDescent="0.25">
      <c r="A1" t="s">
        <v>38</v>
      </c>
    </row>
    <row r="3" spans="1:2" s="10" customFormat="1" x14ac:dyDescent="0.25">
      <c r="A3" s="9" t="s">
        <v>0</v>
      </c>
    </row>
    <row r="4" spans="1:2" x14ac:dyDescent="0.25">
      <c r="A4" s="1" t="s">
        <v>1</v>
      </c>
      <c r="B4" s="2">
        <v>16000</v>
      </c>
    </row>
    <row r="5" spans="1:2" x14ac:dyDescent="0.25">
      <c r="A5" s="1" t="s">
        <v>2</v>
      </c>
      <c r="B5" s="2">
        <v>4000</v>
      </c>
    </row>
    <row r="6" spans="1:2" x14ac:dyDescent="0.25">
      <c r="A6" s="1" t="s">
        <v>3</v>
      </c>
      <c r="B6" s="2">
        <v>600</v>
      </c>
    </row>
    <row r="7" spans="1:2" x14ac:dyDescent="0.25">
      <c r="A7" s="1" t="s">
        <v>4</v>
      </c>
      <c r="B7" s="2">
        <v>400</v>
      </c>
    </row>
    <row r="8" spans="1:2" s="4" customFormat="1" x14ac:dyDescent="0.25">
      <c r="A8" s="3" t="s">
        <v>5</v>
      </c>
      <c r="B8" s="2">
        <f>SUM(B4:B7)</f>
        <v>21000</v>
      </c>
    </row>
    <row r="9" spans="1:2" x14ac:dyDescent="0.25">
      <c r="A9" s="5" t="s">
        <v>6</v>
      </c>
      <c r="B9">
        <v>1000</v>
      </c>
    </row>
    <row r="10" spans="1:2" s="8" customFormat="1" x14ac:dyDescent="0.25">
      <c r="A10" s="6" t="s">
        <v>7</v>
      </c>
      <c r="B10" s="7">
        <f>B8/B9</f>
        <v>21</v>
      </c>
    </row>
    <row r="12" spans="1:2" s="10" customFormat="1" x14ac:dyDescent="0.25">
      <c r="A12" s="9" t="s">
        <v>8</v>
      </c>
    </row>
    <row r="13" spans="1:2" s="21" customFormat="1" x14ac:dyDescent="0.25">
      <c r="A13" s="3" t="s">
        <v>9</v>
      </c>
    </row>
    <row r="14" spans="1:2" s="22" customFormat="1" x14ac:dyDescent="0.25">
      <c r="A14" s="1" t="s">
        <v>10</v>
      </c>
      <c r="B14" s="2">
        <v>300</v>
      </c>
    </row>
    <row r="15" spans="1:2" s="22" customFormat="1" x14ac:dyDescent="0.25">
      <c r="A15" s="1" t="s">
        <v>11</v>
      </c>
      <c r="B15" s="2">
        <v>50</v>
      </c>
    </row>
    <row r="16" spans="1:2" s="22" customFormat="1" x14ac:dyDescent="0.25">
      <c r="A16" s="1" t="s">
        <v>12</v>
      </c>
      <c r="B16" s="2">
        <v>30</v>
      </c>
    </row>
    <row r="17" spans="1:2" s="22" customFormat="1" x14ac:dyDescent="0.25">
      <c r="A17" s="1" t="s">
        <v>9</v>
      </c>
      <c r="B17" s="2">
        <f>SUM(B14:B16)</f>
        <v>380</v>
      </c>
    </row>
    <row r="18" spans="1:2" s="22" customFormat="1" x14ac:dyDescent="0.25">
      <c r="A18" s="1" t="s">
        <v>13</v>
      </c>
      <c r="B18" s="22">
        <v>10</v>
      </c>
    </row>
    <row r="19" spans="1:2" s="23" customFormat="1" x14ac:dyDescent="0.25">
      <c r="A19" s="15" t="s">
        <v>14</v>
      </c>
      <c r="B19" s="2">
        <f>B17*B18</f>
        <v>3800</v>
      </c>
    </row>
    <row r="20" spans="1:2" s="22" customFormat="1" x14ac:dyDescent="0.25">
      <c r="A20" s="5"/>
      <c r="B20" s="2"/>
    </row>
    <row r="21" spans="1:2" s="21" customFormat="1" x14ac:dyDescent="0.25">
      <c r="A21" s="3" t="s">
        <v>15</v>
      </c>
      <c r="B21" s="2"/>
    </row>
    <row r="22" spans="1:2" s="22" customFormat="1" x14ac:dyDescent="0.25">
      <c r="A22" s="5" t="s">
        <v>16</v>
      </c>
      <c r="B22" s="2"/>
    </row>
    <row r="23" spans="1:2" s="22" customFormat="1" x14ac:dyDescent="0.25">
      <c r="A23" s="5" t="s">
        <v>17</v>
      </c>
      <c r="B23" s="14">
        <v>0.12</v>
      </c>
    </row>
    <row r="24" spans="1:2" s="22" customFormat="1" x14ac:dyDescent="0.25">
      <c r="A24" s="5" t="s">
        <v>18</v>
      </c>
      <c r="B24" s="31">
        <v>100</v>
      </c>
    </row>
    <row r="25" spans="1:2" s="22" customFormat="1" x14ac:dyDescent="0.25">
      <c r="A25" s="5" t="s">
        <v>19</v>
      </c>
      <c r="B25" s="2">
        <v>50</v>
      </c>
    </row>
    <row r="26" spans="1:2" s="23" customFormat="1" x14ac:dyDescent="0.25">
      <c r="A26" s="15" t="s">
        <v>20</v>
      </c>
      <c r="B26" s="16">
        <f>B23*B24*B25</f>
        <v>600</v>
      </c>
    </row>
    <row r="27" spans="1:2" s="23" customFormat="1" x14ac:dyDescent="0.25">
      <c r="A27" s="15" t="s">
        <v>21</v>
      </c>
      <c r="B27" s="24">
        <f>B26*B18</f>
        <v>6000</v>
      </c>
    </row>
    <row r="28" spans="1:2" s="22" customFormat="1" x14ac:dyDescent="0.25">
      <c r="A28" s="5"/>
    </row>
    <row r="29" spans="1:2" s="27" customFormat="1" x14ac:dyDescent="0.25">
      <c r="A29" s="25" t="s">
        <v>22</v>
      </c>
      <c r="B29" s="26">
        <f>B19+B27</f>
        <v>9800</v>
      </c>
    </row>
    <row r="31" spans="1:2" s="10" customFormat="1" x14ac:dyDescent="0.25">
      <c r="A31" s="9" t="s">
        <v>23</v>
      </c>
    </row>
    <row r="32" spans="1:2" x14ac:dyDescent="0.25">
      <c r="A32" s="5" t="s">
        <v>24</v>
      </c>
      <c r="B32" s="17">
        <f>B24</f>
        <v>100</v>
      </c>
    </row>
    <row r="33" spans="1:2" ht="30.75" customHeight="1" x14ac:dyDescent="0.25">
      <c r="A33" s="18" t="s">
        <v>25</v>
      </c>
      <c r="B33" s="17">
        <f>B32*B25</f>
        <v>5000</v>
      </c>
    </row>
    <row r="34" spans="1:2" s="12" customFormat="1" x14ac:dyDescent="0.25">
      <c r="A34" s="11" t="s">
        <v>26</v>
      </c>
      <c r="B34" s="19">
        <f>B33*B18</f>
        <v>50000</v>
      </c>
    </row>
    <row r="36" spans="1:2" s="10" customFormat="1" x14ac:dyDescent="0.25">
      <c r="A36" s="9" t="s">
        <v>27</v>
      </c>
    </row>
    <row r="37" spans="1:2" x14ac:dyDescent="0.25">
      <c r="A37" s="5" t="s">
        <v>28</v>
      </c>
      <c r="B37">
        <v>2500</v>
      </c>
    </row>
    <row r="38" spans="1:2" x14ac:dyDescent="0.25">
      <c r="A38" s="5" t="s">
        <v>29</v>
      </c>
      <c r="B38">
        <v>2500</v>
      </c>
    </row>
    <row r="39" spans="1:2" s="12" customFormat="1" x14ac:dyDescent="0.25">
      <c r="A39" s="11" t="s">
        <v>30</v>
      </c>
      <c r="B39" s="12">
        <f>B37+B38</f>
        <v>5000</v>
      </c>
    </row>
    <row r="40" spans="1:2" s="4" customFormat="1" x14ac:dyDescent="0.25"/>
    <row r="41" spans="1:2" s="10" customFormat="1" x14ac:dyDescent="0.25">
      <c r="A41" s="9" t="s">
        <v>31</v>
      </c>
    </row>
    <row r="42" spans="1:2" x14ac:dyDescent="0.25">
      <c r="A42" s="5" t="s">
        <v>32</v>
      </c>
    </row>
    <row r="43" spans="1:2" x14ac:dyDescent="0.25">
      <c r="A43" s="5" t="s">
        <v>33</v>
      </c>
      <c r="B43" s="14">
        <v>7.0000000000000007E-2</v>
      </c>
    </row>
    <row r="44" spans="1:2" s="12" customFormat="1" x14ac:dyDescent="0.25">
      <c r="A44" s="11" t="s">
        <v>34</v>
      </c>
      <c r="B44" s="12">
        <f>B25*B32*B18*B43</f>
        <v>3500.0000000000005</v>
      </c>
    </row>
    <row r="46" spans="1:2" s="4" customFormat="1" x14ac:dyDescent="0.25">
      <c r="A46" s="4" t="s">
        <v>35</v>
      </c>
    </row>
    <row r="47" spans="1:2" x14ac:dyDescent="0.25">
      <c r="A47" t="s">
        <v>36</v>
      </c>
      <c r="B47" s="17">
        <f>B34-B8-B29-B39-B44</f>
        <v>10700</v>
      </c>
    </row>
    <row r="48" spans="1:2" x14ac:dyDescent="0.25">
      <c r="A48" t="s">
        <v>37</v>
      </c>
      <c r="B48" s="20">
        <f>B47/B8</f>
        <v>0.50952380952380949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9845-B28F-46C6-A800-2DA82BB2750C}">
  <dimension ref="A1:E48"/>
  <sheetViews>
    <sheetView workbookViewId="0">
      <selection activeCell="E44" sqref="E44"/>
    </sheetView>
  </sheetViews>
  <sheetFormatPr defaultRowHeight="15" x14ac:dyDescent="0.25"/>
  <cols>
    <col min="1" max="1" width="42" customWidth="1"/>
    <col min="2" max="2" width="16.5703125" customWidth="1"/>
  </cols>
  <sheetData>
    <row r="1" spans="1:5" x14ac:dyDescent="0.25">
      <c r="A1" t="s">
        <v>39</v>
      </c>
    </row>
    <row r="3" spans="1:5" x14ac:dyDescent="0.25">
      <c r="A3" s="9" t="s">
        <v>0</v>
      </c>
      <c r="B3" s="10"/>
      <c r="C3" s="10"/>
      <c r="D3" s="10"/>
      <c r="E3" s="10"/>
    </row>
    <row r="4" spans="1:5" x14ac:dyDescent="0.25">
      <c r="A4" s="1" t="s">
        <v>1</v>
      </c>
      <c r="B4" s="2">
        <v>16000</v>
      </c>
    </row>
    <row r="5" spans="1:5" x14ac:dyDescent="0.25">
      <c r="A5" s="1" t="s">
        <v>2</v>
      </c>
      <c r="B5" s="2">
        <v>4000</v>
      </c>
    </row>
    <row r="6" spans="1:5" x14ac:dyDescent="0.25">
      <c r="A6" s="1" t="s">
        <v>3</v>
      </c>
      <c r="B6" s="2">
        <v>600</v>
      </c>
    </row>
    <row r="7" spans="1:5" x14ac:dyDescent="0.25">
      <c r="A7" s="1" t="s">
        <v>4</v>
      </c>
      <c r="B7" s="2">
        <v>400</v>
      </c>
    </row>
    <row r="8" spans="1:5" x14ac:dyDescent="0.25">
      <c r="A8" s="3" t="s">
        <v>5</v>
      </c>
      <c r="B8" s="2">
        <f>SUM(B4:B7)</f>
        <v>21000</v>
      </c>
      <c r="C8" s="4"/>
      <c r="D8" s="4"/>
      <c r="E8" s="4"/>
    </row>
    <row r="9" spans="1:5" x14ac:dyDescent="0.25">
      <c r="A9" s="5" t="s">
        <v>6</v>
      </c>
      <c r="B9">
        <v>1000</v>
      </c>
    </row>
    <row r="10" spans="1:5" x14ac:dyDescent="0.25">
      <c r="A10" s="6" t="s">
        <v>7</v>
      </c>
      <c r="B10" s="7">
        <f>B8/B9</f>
        <v>21</v>
      </c>
      <c r="C10" s="8"/>
      <c r="D10" s="8"/>
      <c r="E10" s="8"/>
    </row>
    <row r="12" spans="1:5" x14ac:dyDescent="0.25">
      <c r="A12" s="9" t="s">
        <v>8</v>
      </c>
      <c r="B12" s="10"/>
      <c r="C12" s="10"/>
      <c r="D12" s="10"/>
      <c r="E12" s="10"/>
    </row>
    <row r="13" spans="1:5" x14ac:dyDescent="0.25">
      <c r="A13" s="3" t="s">
        <v>9</v>
      </c>
      <c r="B13" s="21"/>
      <c r="C13" s="21"/>
      <c r="D13" s="21"/>
      <c r="E13" s="21"/>
    </row>
    <row r="14" spans="1:5" x14ac:dyDescent="0.25">
      <c r="A14" s="1" t="s">
        <v>10</v>
      </c>
      <c r="B14" s="2">
        <v>300</v>
      </c>
      <c r="C14" s="22"/>
      <c r="D14" s="22"/>
      <c r="E14" s="22"/>
    </row>
    <row r="15" spans="1:5" x14ac:dyDescent="0.25">
      <c r="A15" s="1" t="s">
        <v>11</v>
      </c>
      <c r="B15" s="2">
        <v>50</v>
      </c>
      <c r="C15" s="22"/>
      <c r="D15" s="22"/>
      <c r="E15" s="22"/>
    </row>
    <row r="16" spans="1:5" x14ac:dyDescent="0.25">
      <c r="A16" s="1" t="s">
        <v>12</v>
      </c>
      <c r="B16" s="2">
        <v>30</v>
      </c>
      <c r="C16" s="22"/>
      <c r="D16" s="22"/>
      <c r="E16" s="22"/>
    </row>
    <row r="17" spans="1:5" x14ac:dyDescent="0.25">
      <c r="A17" s="1" t="s">
        <v>9</v>
      </c>
      <c r="B17" s="2">
        <f>SUM(B14:B16)</f>
        <v>380</v>
      </c>
      <c r="C17" s="22"/>
      <c r="D17" s="22"/>
      <c r="E17" s="22"/>
    </row>
    <row r="18" spans="1:5" s="30" customFormat="1" x14ac:dyDescent="0.25">
      <c r="A18" s="28" t="s">
        <v>13</v>
      </c>
      <c r="B18" s="29">
        <v>20</v>
      </c>
      <c r="C18" s="29"/>
      <c r="D18" s="29"/>
      <c r="E18" s="29"/>
    </row>
    <row r="19" spans="1:5" x14ac:dyDescent="0.25">
      <c r="A19" s="15" t="s">
        <v>14</v>
      </c>
      <c r="B19" s="2">
        <f>B17*B18</f>
        <v>7600</v>
      </c>
      <c r="C19" s="23"/>
      <c r="D19" s="23"/>
      <c r="E19" s="23"/>
    </row>
    <row r="20" spans="1:5" x14ac:dyDescent="0.25">
      <c r="A20" s="5"/>
      <c r="B20" s="2"/>
      <c r="C20" s="22"/>
      <c r="D20" s="22"/>
      <c r="E20" s="22"/>
    </row>
    <row r="21" spans="1:5" x14ac:dyDescent="0.25">
      <c r="A21" s="3" t="s">
        <v>15</v>
      </c>
      <c r="B21" s="2"/>
      <c r="C21" s="21"/>
      <c r="D21" s="21"/>
      <c r="E21" s="21"/>
    </row>
    <row r="22" spans="1:5" x14ac:dyDescent="0.25">
      <c r="A22" s="5" t="s">
        <v>16</v>
      </c>
      <c r="B22" s="2"/>
      <c r="C22" s="22"/>
      <c r="D22" s="22"/>
      <c r="E22" s="22"/>
    </row>
    <row r="23" spans="1:5" x14ac:dyDescent="0.25">
      <c r="A23" s="5" t="s">
        <v>17</v>
      </c>
      <c r="B23" s="14">
        <v>0.12</v>
      </c>
      <c r="C23" s="22"/>
      <c r="D23" s="22"/>
      <c r="E23" s="22"/>
    </row>
    <row r="24" spans="1:5" x14ac:dyDescent="0.25">
      <c r="A24" s="5" t="s">
        <v>18</v>
      </c>
      <c r="B24" s="31">
        <v>50</v>
      </c>
      <c r="C24" s="22"/>
      <c r="D24" s="22"/>
      <c r="E24" s="22"/>
    </row>
    <row r="25" spans="1:5" x14ac:dyDescent="0.25">
      <c r="A25" s="5" t="s">
        <v>19</v>
      </c>
      <c r="B25" s="2">
        <v>50</v>
      </c>
      <c r="C25" s="22"/>
      <c r="D25" s="22"/>
      <c r="E25" s="22"/>
    </row>
    <row r="26" spans="1:5" x14ac:dyDescent="0.25">
      <c r="A26" s="15" t="s">
        <v>20</v>
      </c>
      <c r="B26" s="16">
        <f>B23*B24*B25</f>
        <v>300</v>
      </c>
      <c r="C26" s="23"/>
      <c r="D26" s="23"/>
      <c r="E26" s="23"/>
    </row>
    <row r="27" spans="1:5" x14ac:dyDescent="0.25">
      <c r="A27" s="15" t="s">
        <v>21</v>
      </c>
      <c r="B27" s="24">
        <f>B26*B18</f>
        <v>6000</v>
      </c>
      <c r="C27" s="23"/>
      <c r="D27" s="23"/>
      <c r="E27" s="23"/>
    </row>
    <row r="28" spans="1:5" x14ac:dyDescent="0.25">
      <c r="A28" s="5"/>
      <c r="B28" s="22"/>
      <c r="C28" s="22"/>
      <c r="D28" s="22"/>
      <c r="E28" s="22"/>
    </row>
    <row r="29" spans="1:5" x14ac:dyDescent="0.25">
      <c r="A29" s="25" t="s">
        <v>22</v>
      </c>
      <c r="B29" s="26">
        <f>B19+B27</f>
        <v>13600</v>
      </c>
      <c r="C29" s="27"/>
      <c r="D29" s="27"/>
      <c r="E29" s="27"/>
    </row>
    <row r="31" spans="1:5" x14ac:dyDescent="0.25">
      <c r="A31" s="9" t="s">
        <v>23</v>
      </c>
      <c r="B31" s="10"/>
      <c r="C31" s="10"/>
      <c r="D31" s="10"/>
      <c r="E31" s="10"/>
    </row>
    <row r="32" spans="1:5" x14ac:dyDescent="0.25">
      <c r="A32" s="5" t="s">
        <v>24</v>
      </c>
      <c r="B32" s="17">
        <f>B24</f>
        <v>50</v>
      </c>
    </row>
    <row r="33" spans="1:5" ht="30" x14ac:dyDescent="0.25">
      <c r="A33" s="18" t="s">
        <v>25</v>
      </c>
      <c r="B33" s="17">
        <f>B32*B25</f>
        <v>2500</v>
      </c>
    </row>
    <row r="34" spans="1:5" x14ac:dyDescent="0.25">
      <c r="A34" s="11" t="s">
        <v>26</v>
      </c>
      <c r="B34" s="19">
        <f>B33*B18</f>
        <v>50000</v>
      </c>
      <c r="C34" s="12"/>
      <c r="D34" s="12"/>
      <c r="E34" s="12"/>
    </row>
    <row r="36" spans="1:5" x14ac:dyDescent="0.25">
      <c r="A36" s="9" t="s">
        <v>27</v>
      </c>
      <c r="B36" s="10"/>
      <c r="C36" s="10"/>
      <c r="D36" s="10"/>
      <c r="E36" s="10"/>
    </row>
    <row r="37" spans="1:5" x14ac:dyDescent="0.25">
      <c r="A37" s="5" t="s">
        <v>28</v>
      </c>
      <c r="B37">
        <v>2500</v>
      </c>
    </row>
    <row r="38" spans="1:5" x14ac:dyDescent="0.25">
      <c r="A38" s="5" t="s">
        <v>29</v>
      </c>
      <c r="B38">
        <v>2500</v>
      </c>
    </row>
    <row r="39" spans="1:5" x14ac:dyDescent="0.25">
      <c r="A39" s="11" t="s">
        <v>30</v>
      </c>
      <c r="B39" s="12">
        <f>B37+B38</f>
        <v>5000</v>
      </c>
      <c r="C39" s="12"/>
      <c r="D39" s="12"/>
      <c r="E39" s="12"/>
    </row>
    <row r="40" spans="1:5" x14ac:dyDescent="0.25">
      <c r="A40" s="4"/>
      <c r="B40" s="4"/>
      <c r="C40" s="4"/>
      <c r="D40" s="4"/>
      <c r="E40" s="4"/>
    </row>
    <row r="41" spans="1:5" x14ac:dyDescent="0.25">
      <c r="A41" s="9" t="s">
        <v>31</v>
      </c>
      <c r="B41" s="10"/>
      <c r="C41" s="10"/>
      <c r="D41" s="10"/>
      <c r="E41" s="10"/>
    </row>
    <row r="42" spans="1:5" x14ac:dyDescent="0.25">
      <c r="A42" s="5" t="s">
        <v>32</v>
      </c>
    </row>
    <row r="43" spans="1:5" x14ac:dyDescent="0.25">
      <c r="A43" s="5" t="s">
        <v>33</v>
      </c>
      <c r="B43" s="14">
        <v>7.0000000000000007E-2</v>
      </c>
    </row>
    <row r="44" spans="1:5" x14ac:dyDescent="0.25">
      <c r="A44" s="11" t="s">
        <v>34</v>
      </c>
      <c r="B44" s="12">
        <f>B25*B32*B18*B43</f>
        <v>3500.0000000000005</v>
      </c>
      <c r="C44" s="12"/>
      <c r="D44" s="12"/>
      <c r="E44" s="12"/>
    </row>
    <row r="46" spans="1:5" x14ac:dyDescent="0.25">
      <c r="A46" s="4" t="s">
        <v>35</v>
      </c>
      <c r="B46" s="4"/>
      <c r="C46" s="4"/>
      <c r="D46" s="4"/>
      <c r="E46" s="4"/>
    </row>
    <row r="47" spans="1:5" x14ac:dyDescent="0.25">
      <c r="A47" t="s">
        <v>36</v>
      </c>
      <c r="B47" s="17">
        <f>B34-B8-B29-B39-B44</f>
        <v>6900</v>
      </c>
    </row>
    <row r="48" spans="1:5" x14ac:dyDescent="0.25">
      <c r="A48" t="s">
        <v>37</v>
      </c>
      <c r="B48" s="20">
        <f>B47/B8</f>
        <v>0.32857142857142857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4229-4954-4359-A5E7-E53C8A8B2CCE}">
  <dimension ref="A1:B42"/>
  <sheetViews>
    <sheetView tabSelected="1" workbookViewId="0">
      <selection activeCell="H8" sqref="H8"/>
    </sheetView>
  </sheetViews>
  <sheetFormatPr defaultRowHeight="15" x14ac:dyDescent="0.25"/>
  <cols>
    <col min="1" max="1" width="46.42578125" customWidth="1"/>
    <col min="2" max="2" width="14.5703125" bestFit="1" customWidth="1"/>
  </cols>
  <sheetData>
    <row r="1" spans="1:2" s="40" customFormat="1" x14ac:dyDescent="0.25">
      <c r="A1" s="40" t="s">
        <v>67</v>
      </c>
    </row>
    <row r="2" spans="1:2" s="40" customFormat="1" x14ac:dyDescent="0.25"/>
    <row r="3" spans="1:2" x14ac:dyDescent="0.25">
      <c r="A3" t="s">
        <v>50</v>
      </c>
    </row>
    <row r="5" spans="1:2" x14ac:dyDescent="0.25">
      <c r="A5" t="s">
        <v>41</v>
      </c>
      <c r="B5" s="33">
        <v>35600</v>
      </c>
    </row>
    <row r="6" spans="1:2" x14ac:dyDescent="0.25">
      <c r="A6" t="s">
        <v>42</v>
      </c>
      <c r="B6" s="32">
        <v>0.31419999999999998</v>
      </c>
    </row>
    <row r="7" spans="1:2" x14ac:dyDescent="0.25">
      <c r="A7" t="s">
        <v>43</v>
      </c>
      <c r="B7" s="13">
        <f>ROUNDDOWN((B5*B6),0)</f>
        <v>11185</v>
      </c>
    </row>
    <row r="8" spans="1:2" s="4" customFormat="1" x14ac:dyDescent="0.25">
      <c r="A8" s="4" t="s">
        <v>44</v>
      </c>
    </row>
    <row r="9" spans="1:2" x14ac:dyDescent="0.25">
      <c r="A9" t="s">
        <v>40</v>
      </c>
      <c r="B9" s="13">
        <f>ROUND((B5+B7),0)</f>
        <v>46785</v>
      </c>
    </row>
    <row r="11" spans="1:2" x14ac:dyDescent="0.25">
      <c r="A11" t="s">
        <v>45</v>
      </c>
    </row>
    <row r="12" spans="1:2" x14ac:dyDescent="0.25">
      <c r="A12" t="s">
        <v>46</v>
      </c>
      <c r="B12">
        <v>100</v>
      </c>
    </row>
    <row r="13" spans="1:2" x14ac:dyDescent="0.25">
      <c r="A13" t="s">
        <v>48</v>
      </c>
      <c r="B13" s="17">
        <f>'Alt 1-Vinstberäkning'!B47</f>
        <v>10700</v>
      </c>
    </row>
    <row r="14" spans="1:2" ht="30" x14ac:dyDescent="0.25">
      <c r="A14" s="38" t="s">
        <v>66</v>
      </c>
      <c r="B14" s="39">
        <v>10</v>
      </c>
    </row>
    <row r="15" spans="1:2" x14ac:dyDescent="0.25">
      <c r="A15" t="s">
        <v>47</v>
      </c>
      <c r="B15" s="17">
        <f>B13/B14</f>
        <v>1070</v>
      </c>
    </row>
    <row r="16" spans="1:2" x14ac:dyDescent="0.25">
      <c r="A16" t="s">
        <v>49</v>
      </c>
      <c r="B16" s="17">
        <f>B9*B12/B15</f>
        <v>4372.4299065420564</v>
      </c>
    </row>
    <row r="18" spans="1:2" x14ac:dyDescent="0.25">
      <c r="A18" t="s">
        <v>53</v>
      </c>
    </row>
    <row r="19" spans="1:2" x14ac:dyDescent="0.25">
      <c r="A19" t="s">
        <v>55</v>
      </c>
    </row>
    <row r="20" spans="1:2" x14ac:dyDescent="0.25">
      <c r="A20" t="s">
        <v>56</v>
      </c>
    </row>
    <row r="22" spans="1:2" s="4" customFormat="1" x14ac:dyDescent="0.25">
      <c r="A22" s="4" t="s">
        <v>64</v>
      </c>
    </row>
    <row r="23" spans="1:2" x14ac:dyDescent="0.25">
      <c r="A23" t="s">
        <v>52</v>
      </c>
      <c r="B23">
        <v>3000</v>
      </c>
    </row>
    <row r="24" spans="1:2" x14ac:dyDescent="0.25">
      <c r="A24" t="s">
        <v>19</v>
      </c>
      <c r="B24" s="13">
        <v>84</v>
      </c>
    </row>
    <row r="25" spans="1:2" s="34" customFormat="1" x14ac:dyDescent="0.25">
      <c r="A25" s="34" t="s">
        <v>51</v>
      </c>
      <c r="B25" s="35">
        <f>B23*B24</f>
        <v>252000</v>
      </c>
    </row>
    <row r="26" spans="1:2" x14ac:dyDescent="0.25">
      <c r="B26" s="13"/>
    </row>
    <row r="27" spans="1:2" s="4" customFormat="1" x14ac:dyDescent="0.25">
      <c r="A27" s="4" t="s">
        <v>54</v>
      </c>
      <c r="B27" s="36">
        <f>'Alt 1-Vinstberäkning'!B8*3</f>
        <v>63000</v>
      </c>
    </row>
    <row r="29" spans="1:2" x14ac:dyDescent="0.25">
      <c r="A29" t="s">
        <v>58</v>
      </c>
      <c r="B29">
        <v>12</v>
      </c>
    </row>
    <row r="30" spans="1:2" x14ac:dyDescent="0.25">
      <c r="A30" t="s">
        <v>57</v>
      </c>
      <c r="B30" s="13">
        <f>'Alt 1-Vinstberäkning'!B17*'Antal titlar som krävs'!B29</f>
        <v>4560</v>
      </c>
    </row>
    <row r="31" spans="1:2" x14ac:dyDescent="0.25">
      <c r="B31" s="13"/>
    </row>
    <row r="32" spans="1:2" x14ac:dyDescent="0.25">
      <c r="A32" t="s">
        <v>59</v>
      </c>
      <c r="B32" s="13">
        <f>'Alt 1-Vinstberäkning'!B23*'Antal titlar som krävs'!B24*'Antal titlar som krävs'!B23</f>
        <v>30240</v>
      </c>
    </row>
    <row r="34" spans="1:2" x14ac:dyDescent="0.25">
      <c r="A34" t="s">
        <v>61</v>
      </c>
      <c r="B34" s="13">
        <f>'Alt 1-Vinstberäkning'!B39</f>
        <v>5000</v>
      </c>
    </row>
    <row r="36" spans="1:2" x14ac:dyDescent="0.25">
      <c r="A36" t="s">
        <v>60</v>
      </c>
      <c r="B36" s="13">
        <f>'Alt 1-Vinstberäkning'!B43*'Antal titlar som krävs'!B24*'Antal titlar som krävs'!B23</f>
        <v>17640.000000000004</v>
      </c>
    </row>
    <row r="38" spans="1:2" s="34" customFormat="1" x14ac:dyDescent="0.25">
      <c r="A38" s="34" t="s">
        <v>62</v>
      </c>
      <c r="B38" s="37">
        <f>B27+B30+B32+B34+B36</f>
        <v>120440</v>
      </c>
    </row>
    <row r="40" spans="1:2" x14ac:dyDescent="0.25">
      <c r="A40" t="s">
        <v>63</v>
      </c>
      <c r="B40" s="17">
        <f>B25-B38</f>
        <v>131560</v>
      </c>
    </row>
    <row r="42" spans="1:2" ht="75" x14ac:dyDescent="0.25">
      <c r="A42" s="38" t="s">
        <v>65</v>
      </c>
      <c r="B42">
        <f>B9*B29/B40</f>
        <v>4.2674065065369415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Alt 1-Vinstberäkning</vt:lpstr>
      <vt:lpstr>Alt 2-Vinstberäkning</vt:lpstr>
      <vt:lpstr>Antal titlar som krävs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Texicon Förlag och Konsultverksamhet</dc:creator>
  <cp:lastModifiedBy>Texicon Förlag och Konsultverksamhet</cp:lastModifiedBy>
  <dcterms:created xsi:type="dcterms:W3CDTF">2025-07-27T18:53:37Z</dcterms:created>
  <dcterms:modified xsi:type="dcterms:W3CDTF">2025-07-27T19:32:38Z</dcterms:modified>
</cp:coreProperties>
</file>