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OneDrive\Skrivbord\Texicon Förlag 2022-03-04\allmänt\HEMSIDA NY 2025\BÖCKER\SELF PUBLISHING-EN FÖRLÄGGARES HEMLIGHET TILL FRAMGÅNG\"/>
    </mc:Choice>
  </mc:AlternateContent>
  <xr:revisionPtr revIDLastSave="0" documentId="13_ncr:1_{BD84A8BE-7A85-4A8A-AE00-08A61780FA5A}" xr6:coauthVersionLast="47" xr6:coauthVersionMax="47" xr10:uidLastSave="{00000000-0000-0000-0000-000000000000}"/>
  <bookViews>
    <workbookView xWindow="690" yWindow="0" windowWidth="28110" windowHeight="15480" activeTab="1" xr2:uid="{C2965BE8-25D5-4E32-ACA5-3B2731A30382}"/>
  </bookViews>
  <sheets>
    <sheet name="Grov vinstberäkning" sheetId="1" r:id="rId1"/>
    <sheet name="Vinst- som i boken" sheetId="3" r:id="rId2"/>
    <sheet name="Royalty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3" l="1"/>
  <c r="B48" i="3"/>
  <c r="B40" i="3"/>
  <c r="B32" i="3"/>
  <c r="B33" i="3" s="1"/>
  <c r="B35" i="3" s="1"/>
  <c r="B26" i="3"/>
  <c r="B27" i="3" s="1"/>
  <c r="B17" i="3"/>
  <c r="B19" i="3" s="1"/>
  <c r="B8" i="3"/>
  <c r="B10" i="3" s="1"/>
  <c r="B7" i="2"/>
  <c r="B11" i="2" s="1"/>
  <c r="B32" i="2" s="1"/>
  <c r="B35" i="2" s="1"/>
  <c r="B36" i="2" s="1"/>
  <c r="B45" i="3" l="1"/>
  <c r="B29" i="3"/>
  <c r="B33" i="2"/>
  <c r="B12" i="2"/>
  <c r="B13" i="2" s="1"/>
  <c r="B19" i="2"/>
  <c r="B38" i="2" l="1"/>
  <c r="B40" i="2" s="1"/>
  <c r="B21" i="2"/>
  <c r="B17" i="1"/>
  <c r="B14" i="1"/>
  <c r="B8" i="1"/>
  <c r="B10" i="1" s="1"/>
  <c r="B18" i="1" s="1"/>
  <c r="B19" i="1" s="1"/>
  <c r="B39" i="2" l="1"/>
  <c r="B27" i="2"/>
  <c r="B22" i="2"/>
  <c r="B23" i="2" s="1"/>
  <c r="B25" i="2"/>
  <c r="B26" i="2" s="1"/>
  <c r="B28" i="2" l="1"/>
</calcChain>
</file>

<file path=xl/sharedStrings.xml><?xml version="1.0" encoding="utf-8"?>
<sst xmlns="http://schemas.openxmlformats.org/spreadsheetml/2006/main" count="92" uniqueCount="81">
  <si>
    <t>översättning/korrektur</t>
  </si>
  <si>
    <t>royalty*</t>
  </si>
  <si>
    <t>SUMMA KR</t>
  </si>
  <si>
    <t>antal tryckta ex</t>
  </si>
  <si>
    <t>Anskaffningsutgift  per bok</t>
  </si>
  <si>
    <t>F-pris</t>
  </si>
  <si>
    <t>FNP</t>
  </si>
  <si>
    <t>Royaltysats</t>
  </si>
  <si>
    <t>Titel 1</t>
  </si>
  <si>
    <t>Övrigt (t.ex. korrekturläsning eller  sättning)</t>
  </si>
  <si>
    <t>Tryckkostnad inkl. frakt</t>
  </si>
  <si>
    <t>Digitala filer**</t>
  </si>
  <si>
    <t>** Om det är en översättning brukar originalförlaget ta betalt för Indesign-filerna.</t>
  </si>
  <si>
    <t xml:space="preserve">* Om man har betalat royalty i förväg. </t>
  </si>
  <si>
    <t>Försäljningsprovision</t>
  </si>
  <si>
    <t>Övriga kostnader 2</t>
  </si>
  <si>
    <t>Övriga kostnader 1 [t.ex. frakt]</t>
  </si>
  <si>
    <t>Summa kostnader per bok</t>
  </si>
  <si>
    <t>Försäljningsprovision per bok [kr]</t>
  </si>
  <si>
    <t>Vinst per bok</t>
  </si>
  <si>
    <t>Vinst per upplaga [1000 st i exemplet]</t>
  </si>
  <si>
    <t>[royaltyn beräknas i efterhand]</t>
  </si>
  <si>
    <t>Sålda antal under perioden</t>
  </si>
  <si>
    <t>Fakturabelopp ex. moms</t>
  </si>
  <si>
    <t>Moms</t>
  </si>
  <si>
    <t>Att betala</t>
  </si>
  <si>
    <t xml:space="preserve">Om författaren/illustratören är en privatperson betalas det ut som lön. </t>
  </si>
  <si>
    <t>Om  författaren/illustratören fakturerar via eget företag eller en fakturaserviceföretag:</t>
  </si>
  <si>
    <t>Bruttolön</t>
  </si>
  <si>
    <t>Bruttolön +arbetsgivaravgifter</t>
  </si>
  <si>
    <t>Sociala avgifter</t>
  </si>
  <si>
    <t>Sociala avgifter [avrunda neråt]</t>
  </si>
  <si>
    <t>Royalty - beräkning av intjänad royalty</t>
  </si>
  <si>
    <t>Satsen för avdragen skatt (30 % om det inte är huvudinkomstkällan, annars enligt skattesedel)</t>
  </si>
  <si>
    <t>Intjänad royalty</t>
  </si>
  <si>
    <t>a) Om det står i avtalet att sociala avgifter ska dras av.</t>
  </si>
  <si>
    <t>Satsen för sociala avgifter*</t>
  </si>
  <si>
    <t>* Det gäller andra satser om personen är pensionär eller ungdom.</t>
  </si>
  <si>
    <t xml:space="preserve">b) Om avtalet inte innehåller någon paragraf om att sociala avgifter, ska man utgå från intjänad royalty. </t>
  </si>
  <si>
    <t>Sociala avgifter att betala till skatteverket</t>
  </si>
  <si>
    <t>Avdragen skatt</t>
  </si>
  <si>
    <t>Att betala till författaren</t>
  </si>
  <si>
    <t>Avdragen skatt [avrundad]</t>
  </si>
  <si>
    <t>Att betala till Skatteverket</t>
  </si>
  <si>
    <t xml:space="preserve">Satsen för avdragen skatt </t>
  </si>
  <si>
    <t>Produktionskostnader</t>
  </si>
  <si>
    <t>Tryckning</t>
  </si>
  <si>
    <t>Frakt</t>
  </si>
  <si>
    <t>Registrering</t>
  </si>
  <si>
    <t>Övrigt</t>
  </si>
  <si>
    <t>Summa produktionskostnader</t>
  </si>
  <si>
    <t>Upplagestorlek</t>
  </si>
  <si>
    <t>Produktionskostnad per bok</t>
  </si>
  <si>
    <t>Fasta lagerkostnader per månad</t>
  </si>
  <si>
    <t>Lagerkostnad fasthyra</t>
  </si>
  <si>
    <t>Lagerkostnad per pall</t>
  </si>
  <si>
    <t>Lagerkostnad per hylla</t>
  </si>
  <si>
    <t>Fasta lagerkostnader per period</t>
  </si>
  <si>
    <t>Försäljningskostnader per månad (månadlig försäljning av 100 böcker-säljer slut på 10 månader)</t>
  </si>
  <si>
    <t>Period [månader]</t>
  </si>
  <si>
    <t>Rörliga försäljningskostnader per månad</t>
  </si>
  <si>
    <t>Försäljningsporvision (f-pris x antal sålda böcker x provisionssats)</t>
  </si>
  <si>
    <t>Provision [%]</t>
  </si>
  <si>
    <t>Genomsnittligt antal sålda böcker per månad</t>
  </si>
  <si>
    <t xml:space="preserve">Försäljningsprovision </t>
  </si>
  <si>
    <t>Summa lager- och försäljningskostnader</t>
  </si>
  <si>
    <t>Intäkter per månad</t>
  </si>
  <si>
    <t>Antal sålda böcker per månad</t>
  </si>
  <si>
    <t>Summa intäkter per månad
 [f-pris*antal]</t>
  </si>
  <si>
    <t xml:space="preserve">Summa intäkter per period </t>
  </si>
  <si>
    <t>Summa rörliga försäljningskostnader per period</t>
  </si>
  <si>
    <t>Marknadsföringskostnader under hela perioden</t>
  </si>
  <si>
    <t>Royalty per titel [f-pris x antal x royaltysats)</t>
  </si>
  <si>
    <t>Summa royaltykostnader per titel</t>
  </si>
  <si>
    <t>Vinst = Summa intäkter - summa produktionskostnader - summa lager- och försäljningskostnader - summa marknadsföringskostnader - summa royaltykostnader</t>
  </si>
  <si>
    <t>Royaltykostnader under hela perioden</t>
  </si>
  <si>
    <t>Annonsering i branschtidning</t>
  </si>
  <si>
    <t>Utskick av pressmeddelande</t>
  </si>
  <si>
    <t>Summa marknadsföringskostnader</t>
  </si>
  <si>
    <t>Vinst [kr]</t>
  </si>
  <si>
    <t>Vinst [% av produktionskostnader]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</si>
</sst>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0" fillId="0" borderId="2" xfId="0" applyBorder="1"/>
    <xf numFmtId="9" fontId="0" fillId="0" borderId="0" xfId="2" applyFont="1"/>
    <xf numFmtId="44" fontId="0" fillId="0" borderId="0" xfId="1" applyFont="1"/>
    <xf numFmtId="44" fontId="0" fillId="0" borderId="0" xfId="0" applyNumberFormat="1"/>
    <xf numFmtId="14" fontId="0" fillId="0" borderId="0" xfId="0" applyNumberFormat="1"/>
    <xf numFmtId="16" fontId="0" fillId="0" borderId="0" xfId="0" applyNumberFormat="1"/>
    <xf numFmtId="0" fontId="0" fillId="2" borderId="0" xfId="0" applyFill="1"/>
    <xf numFmtId="164" fontId="0" fillId="0" borderId="0" xfId="1" applyNumberFormat="1" applyFont="1"/>
    <xf numFmtId="164" fontId="2" fillId="0" borderId="1" xfId="1" applyNumberFormat="1" applyFont="1" applyBorder="1"/>
    <xf numFmtId="164" fontId="0" fillId="0" borderId="2" xfId="1" applyNumberFormat="1" applyFont="1" applyBorder="1"/>
    <xf numFmtId="164" fontId="4" fillId="0" borderId="0" xfId="1" applyNumberFormat="1" applyFont="1"/>
    <xf numFmtId="164" fontId="0" fillId="0" borderId="0" xfId="0" applyNumberFormat="1"/>
    <xf numFmtId="9" fontId="1" fillId="0" borderId="0" xfId="2" applyFont="1"/>
    <xf numFmtId="164" fontId="1" fillId="0" borderId="0" xfId="1" applyNumberFormat="1" applyFont="1"/>
    <xf numFmtId="164" fontId="4" fillId="0" borderId="0" xfId="0" applyNumberFormat="1" applyFont="1"/>
    <xf numFmtId="10" fontId="0" fillId="0" borderId="0" xfId="0" applyNumberFormat="1"/>
    <xf numFmtId="0" fontId="0" fillId="0" borderId="0" xfId="0" applyAlignment="1">
      <alignment wrapText="1"/>
    </xf>
    <xf numFmtId="10" fontId="0" fillId="0" borderId="0" xfId="2" applyNumberFormat="1" applyFont="1"/>
    <xf numFmtId="0" fontId="2" fillId="0" borderId="0" xfId="0" applyFont="1"/>
    <xf numFmtId="164" fontId="0" fillId="0" borderId="0" xfId="2" applyNumberFormat="1" applyFont="1"/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left" indent="1"/>
    </xf>
    <xf numFmtId="164" fontId="0" fillId="0" borderId="0" xfId="1" applyNumberFormat="1" applyFont="1" applyBorder="1"/>
    <xf numFmtId="0" fontId="0" fillId="0" borderId="0" xfId="0" applyBorder="1"/>
    <xf numFmtId="0" fontId="2" fillId="0" borderId="4" xfId="0" applyFont="1" applyBorder="1"/>
    <xf numFmtId="0" fontId="2" fillId="0" borderId="0" xfId="0" applyFont="1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6" xfId="0" applyBorder="1"/>
    <xf numFmtId="0" fontId="2" fillId="0" borderId="3" xfId="0" applyFont="1" applyBorder="1"/>
    <xf numFmtId="0" fontId="6" fillId="0" borderId="5" xfId="0" applyFont="1" applyBorder="1"/>
    <xf numFmtId="164" fontId="0" fillId="0" borderId="6" xfId="1" applyNumberFormat="1" applyFont="1" applyBorder="1"/>
    <xf numFmtId="0" fontId="6" fillId="0" borderId="6" xfId="0" applyFont="1" applyBorder="1"/>
    <xf numFmtId="164" fontId="0" fillId="0" borderId="1" xfId="1" applyNumberFormat="1" applyFont="1" applyBorder="1"/>
    <xf numFmtId="9" fontId="0" fillId="0" borderId="0" xfId="2" applyFont="1" applyBorder="1"/>
    <xf numFmtId="0" fontId="6" fillId="0" borderId="4" xfId="0" applyFont="1" applyBorder="1"/>
    <xf numFmtId="164" fontId="6" fillId="0" borderId="0" xfId="1" applyNumberFormat="1" applyFont="1" applyBorder="1"/>
    <xf numFmtId="0" fontId="6" fillId="0" borderId="0" xfId="0" applyFont="1" applyBorder="1"/>
    <xf numFmtId="164" fontId="0" fillId="0" borderId="0" xfId="0" applyNumberFormat="1" applyBorder="1"/>
    <xf numFmtId="0" fontId="0" fillId="0" borderId="4" xfId="0" applyBorder="1" applyAlignment="1">
      <alignment wrapText="1"/>
    </xf>
    <xf numFmtId="164" fontId="6" fillId="0" borderId="6" xfId="0" applyNumberFormat="1" applyFont="1" applyBorder="1"/>
    <xf numFmtId="0" fontId="6" fillId="0" borderId="7" xfId="0" applyFont="1" applyBorder="1"/>
    <xf numFmtId="164" fontId="6" fillId="0" borderId="8" xfId="0" applyNumberFormat="1" applyFont="1" applyBorder="1"/>
    <xf numFmtId="0" fontId="6" fillId="0" borderId="8" xfId="0" applyFont="1" applyBorder="1"/>
    <xf numFmtId="0" fontId="0" fillId="0" borderId="4" xfId="0" applyFont="1" applyBorder="1"/>
    <xf numFmtId="0" fontId="0" fillId="0" borderId="0" xfId="0" applyFont="1" applyBorder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07F01-DE78-4F87-9549-93B6B2632A0F}">
  <dimension ref="A1:B41"/>
  <sheetViews>
    <sheetView workbookViewId="0">
      <selection activeCell="D7" sqref="D7"/>
    </sheetView>
  </sheetViews>
  <sheetFormatPr defaultRowHeight="15" x14ac:dyDescent="0.25"/>
  <cols>
    <col min="1" max="1" width="44.42578125" customWidth="1"/>
    <col min="2" max="2" width="16.7109375" customWidth="1"/>
  </cols>
  <sheetData>
    <row r="1" spans="1:2" x14ac:dyDescent="0.25">
      <c r="B1" s="1" t="s">
        <v>8</v>
      </c>
    </row>
    <row r="2" spans="1:2" x14ac:dyDescent="0.25">
      <c r="A2" t="s">
        <v>45</v>
      </c>
      <c r="B2" s="1"/>
    </row>
    <row r="3" spans="1:2" x14ac:dyDescent="0.25">
      <c r="A3" t="s">
        <v>0</v>
      </c>
      <c r="B3" s="12">
        <v>6000</v>
      </c>
    </row>
    <row r="4" spans="1:2" x14ac:dyDescent="0.25">
      <c r="A4" t="s">
        <v>9</v>
      </c>
      <c r="B4" s="12">
        <v>3000</v>
      </c>
    </row>
    <row r="5" spans="1:2" x14ac:dyDescent="0.25">
      <c r="A5" t="s">
        <v>10</v>
      </c>
      <c r="B5" s="12">
        <v>21000</v>
      </c>
    </row>
    <row r="6" spans="1:2" x14ac:dyDescent="0.25">
      <c r="A6" t="s">
        <v>1</v>
      </c>
      <c r="B6" s="12">
        <v>7500</v>
      </c>
    </row>
    <row r="7" spans="1:2" x14ac:dyDescent="0.25">
      <c r="A7" t="s">
        <v>11</v>
      </c>
      <c r="B7" s="12">
        <v>3500</v>
      </c>
    </row>
    <row r="8" spans="1:2" x14ac:dyDescent="0.25">
      <c r="A8" s="2" t="s">
        <v>2</v>
      </c>
      <c r="B8" s="13">
        <f>SUM(B3:B7)</f>
        <v>41000</v>
      </c>
    </row>
    <row r="9" spans="1:2" x14ac:dyDescent="0.25">
      <c r="A9" t="s">
        <v>3</v>
      </c>
      <c r="B9">
        <v>1000</v>
      </c>
    </row>
    <row r="10" spans="1:2" x14ac:dyDescent="0.25">
      <c r="A10" s="4" t="s">
        <v>4</v>
      </c>
      <c r="B10" s="15">
        <f>B8/B9</f>
        <v>41</v>
      </c>
    </row>
    <row r="11" spans="1:2" x14ac:dyDescent="0.25">
      <c r="B11" s="4"/>
    </row>
    <row r="12" spans="1:2" ht="15.75" thickBot="1" x14ac:dyDescent="0.3">
      <c r="A12" s="5" t="s">
        <v>5</v>
      </c>
      <c r="B12" s="14">
        <v>100</v>
      </c>
    </row>
    <row r="13" spans="1:2" ht="15.75" thickTop="1" x14ac:dyDescent="0.25">
      <c r="A13" t="s">
        <v>14</v>
      </c>
      <c r="B13" s="17">
        <v>0.2</v>
      </c>
    </row>
    <row r="14" spans="1:2" x14ac:dyDescent="0.25">
      <c r="A14" t="s">
        <v>18</v>
      </c>
      <c r="B14" s="18">
        <f>B12*B13</f>
        <v>20</v>
      </c>
    </row>
    <row r="15" spans="1:2" x14ac:dyDescent="0.25">
      <c r="A15" t="s">
        <v>16</v>
      </c>
      <c r="B15">
        <v>0</v>
      </c>
    </row>
    <row r="16" spans="1:2" x14ac:dyDescent="0.25">
      <c r="A16" t="s">
        <v>15</v>
      </c>
      <c r="B16">
        <v>0</v>
      </c>
    </row>
    <row r="17" spans="1:2" s="3" customFormat="1" x14ac:dyDescent="0.25">
      <c r="A17" s="3" t="s">
        <v>17</v>
      </c>
      <c r="B17" s="19">
        <f>SUM(B14:B16)</f>
        <v>20</v>
      </c>
    </row>
    <row r="18" spans="1:2" x14ac:dyDescent="0.25">
      <c r="A18" s="3" t="s">
        <v>19</v>
      </c>
      <c r="B18" s="16">
        <f>B12-B10-B14</f>
        <v>39</v>
      </c>
    </row>
    <row r="19" spans="1:2" x14ac:dyDescent="0.25">
      <c r="A19" s="3" t="s">
        <v>20</v>
      </c>
      <c r="B19" s="16">
        <f>B18*B9</f>
        <v>39000</v>
      </c>
    </row>
    <row r="20" spans="1:2" x14ac:dyDescent="0.25">
      <c r="A20" t="s">
        <v>6</v>
      </c>
      <c r="B20">
        <v>99</v>
      </c>
    </row>
    <row r="21" spans="1:2" x14ac:dyDescent="0.25">
      <c r="B21" s="6"/>
    </row>
    <row r="22" spans="1:2" x14ac:dyDescent="0.25">
      <c r="B22" s="7"/>
    </row>
    <row r="23" spans="1:2" x14ac:dyDescent="0.25">
      <c r="B23" s="7"/>
    </row>
    <row r="24" spans="1:2" x14ac:dyDescent="0.25">
      <c r="B24" s="8"/>
    </row>
    <row r="25" spans="1:2" x14ac:dyDescent="0.25">
      <c r="A25" t="s">
        <v>13</v>
      </c>
    </row>
    <row r="26" spans="1:2" x14ac:dyDescent="0.25">
      <c r="A26" s="9" t="s">
        <v>12</v>
      </c>
    </row>
    <row r="27" spans="1:2" x14ac:dyDescent="0.25">
      <c r="A27" s="9"/>
    </row>
    <row r="28" spans="1:2" x14ac:dyDescent="0.25">
      <c r="A28" s="9"/>
    </row>
    <row r="29" spans="1:2" x14ac:dyDescent="0.25">
      <c r="A29" s="9"/>
      <c r="B29" s="9"/>
    </row>
    <row r="30" spans="1:2" x14ac:dyDescent="0.25">
      <c r="A30" s="9"/>
    </row>
    <row r="33" spans="1:2" x14ac:dyDescent="0.25">
      <c r="A33" s="9"/>
    </row>
    <row r="39" spans="1:2" x14ac:dyDescent="0.25">
      <c r="B39" s="10"/>
    </row>
    <row r="40" spans="1:2" x14ac:dyDescent="0.25">
      <c r="B40" s="10"/>
    </row>
    <row r="41" spans="1:2" x14ac:dyDescent="0.25">
      <c r="B41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F560-FEFD-4F53-BA9D-08AE05E2A49C}">
  <dimension ref="A3:B49"/>
  <sheetViews>
    <sheetView tabSelected="1" topLeftCell="A3" workbookViewId="0">
      <selection activeCell="A66" sqref="A66"/>
    </sheetView>
  </sheetViews>
  <sheetFormatPr defaultRowHeight="15" x14ac:dyDescent="0.25"/>
  <cols>
    <col min="1" max="1" width="39.140625" customWidth="1"/>
    <col min="2" max="2" width="12.5703125" bestFit="1" customWidth="1"/>
  </cols>
  <sheetData>
    <row r="3" spans="1:2" s="26" customFormat="1" x14ac:dyDescent="0.25">
      <c r="A3" s="25" t="s">
        <v>45</v>
      </c>
    </row>
    <row r="4" spans="1:2" s="29" customFormat="1" x14ac:dyDescent="0.25">
      <c r="A4" s="27" t="s">
        <v>46</v>
      </c>
      <c r="B4" s="28">
        <v>16000</v>
      </c>
    </row>
    <row r="5" spans="1:2" s="29" customFormat="1" x14ac:dyDescent="0.25">
      <c r="A5" s="27" t="s">
        <v>47</v>
      </c>
      <c r="B5" s="28">
        <v>4000</v>
      </c>
    </row>
    <row r="6" spans="1:2" s="29" customFormat="1" x14ac:dyDescent="0.25">
      <c r="A6" s="27" t="s">
        <v>48</v>
      </c>
      <c r="B6" s="28">
        <v>600</v>
      </c>
    </row>
    <row r="7" spans="1:2" s="29" customFormat="1" x14ac:dyDescent="0.25">
      <c r="A7" s="27" t="s">
        <v>49</v>
      </c>
      <c r="B7" s="28">
        <v>400</v>
      </c>
    </row>
    <row r="8" spans="1:2" s="31" customFormat="1" x14ac:dyDescent="0.25">
      <c r="A8" s="30" t="s">
        <v>50</v>
      </c>
      <c r="B8" s="28">
        <f>SUM(B4:B7)</f>
        <v>21000</v>
      </c>
    </row>
    <row r="9" spans="1:2" s="29" customFormat="1" x14ac:dyDescent="0.25">
      <c r="A9" s="32" t="s">
        <v>51</v>
      </c>
      <c r="B9" s="29">
        <v>1000</v>
      </c>
    </row>
    <row r="10" spans="1:2" s="35" customFormat="1" x14ac:dyDescent="0.25">
      <c r="A10" s="33" t="s">
        <v>52</v>
      </c>
      <c r="B10" s="34">
        <f>B8/B9</f>
        <v>21</v>
      </c>
    </row>
    <row r="12" spans="1:2" s="2" customFormat="1" x14ac:dyDescent="0.25">
      <c r="A12" s="36" t="s">
        <v>58</v>
      </c>
    </row>
    <row r="13" spans="1:2" s="31" customFormat="1" x14ac:dyDescent="0.25">
      <c r="A13" s="30" t="s">
        <v>53</v>
      </c>
    </row>
    <row r="14" spans="1:2" s="29" customFormat="1" x14ac:dyDescent="0.25">
      <c r="A14" s="27" t="s">
        <v>54</v>
      </c>
      <c r="B14" s="28">
        <v>300</v>
      </c>
    </row>
    <row r="15" spans="1:2" s="29" customFormat="1" x14ac:dyDescent="0.25">
      <c r="A15" s="27" t="s">
        <v>55</v>
      </c>
      <c r="B15" s="28">
        <v>50</v>
      </c>
    </row>
    <row r="16" spans="1:2" s="29" customFormat="1" x14ac:dyDescent="0.25">
      <c r="A16" s="27" t="s">
        <v>56</v>
      </c>
      <c r="B16" s="28">
        <v>30</v>
      </c>
    </row>
    <row r="17" spans="1:2" s="29" customFormat="1" x14ac:dyDescent="0.25">
      <c r="A17" s="27" t="s">
        <v>53</v>
      </c>
      <c r="B17" s="28">
        <f>SUM(B14:B16)</f>
        <v>380</v>
      </c>
    </row>
    <row r="18" spans="1:2" s="29" customFormat="1" x14ac:dyDescent="0.25">
      <c r="A18" s="27" t="s">
        <v>59</v>
      </c>
      <c r="B18" s="29">
        <v>10</v>
      </c>
    </row>
    <row r="19" spans="1:2" s="39" customFormat="1" x14ac:dyDescent="0.25">
      <c r="A19" s="37" t="s">
        <v>57</v>
      </c>
      <c r="B19" s="38">
        <f>B17*B18</f>
        <v>3800</v>
      </c>
    </row>
    <row r="20" spans="1:2" x14ac:dyDescent="0.25">
      <c r="B20" s="12"/>
    </row>
    <row r="21" spans="1:2" s="23" customFormat="1" x14ac:dyDescent="0.25">
      <c r="A21" s="23" t="s">
        <v>60</v>
      </c>
      <c r="B21" s="12"/>
    </row>
    <row r="22" spans="1:2" s="26" customFormat="1" x14ac:dyDescent="0.25">
      <c r="A22" s="25" t="s">
        <v>61</v>
      </c>
      <c r="B22" s="40"/>
    </row>
    <row r="23" spans="1:2" s="29" customFormat="1" x14ac:dyDescent="0.25">
      <c r="A23" s="32" t="s">
        <v>62</v>
      </c>
      <c r="B23" s="41">
        <v>0.12</v>
      </c>
    </row>
    <row r="24" spans="1:2" s="29" customFormat="1" x14ac:dyDescent="0.25">
      <c r="A24" s="32" t="s">
        <v>63</v>
      </c>
      <c r="B24" s="28">
        <v>100</v>
      </c>
    </row>
    <row r="25" spans="1:2" s="29" customFormat="1" x14ac:dyDescent="0.25">
      <c r="A25" s="32" t="s">
        <v>5</v>
      </c>
      <c r="B25" s="28">
        <v>50</v>
      </c>
    </row>
    <row r="26" spans="1:2" s="44" customFormat="1" x14ac:dyDescent="0.25">
      <c r="A26" s="42" t="s">
        <v>64</v>
      </c>
      <c r="B26" s="43">
        <f>B23*B24*B25</f>
        <v>600</v>
      </c>
    </row>
    <row r="27" spans="1:2" s="35" customFormat="1" x14ac:dyDescent="0.25">
      <c r="A27" s="33" t="s">
        <v>70</v>
      </c>
      <c r="B27" s="34">
        <f>B26*B18</f>
        <v>6000</v>
      </c>
    </row>
    <row r="29" spans="1:2" s="50" customFormat="1" x14ac:dyDescent="0.25">
      <c r="A29" s="48" t="s">
        <v>65</v>
      </c>
      <c r="B29" s="49">
        <f>B19+B27</f>
        <v>9800</v>
      </c>
    </row>
    <row r="31" spans="1:2" s="2" customFormat="1" x14ac:dyDescent="0.25">
      <c r="A31" s="36" t="s">
        <v>66</v>
      </c>
    </row>
    <row r="32" spans="1:2" s="29" customFormat="1" x14ac:dyDescent="0.25">
      <c r="A32" s="32" t="s">
        <v>67</v>
      </c>
      <c r="B32" s="45">
        <f>B24</f>
        <v>100</v>
      </c>
    </row>
    <row r="33" spans="1:2" s="29" customFormat="1" ht="30" x14ac:dyDescent="0.25">
      <c r="A33" s="46" t="s">
        <v>68</v>
      </c>
      <c r="B33" s="45">
        <f>B32*B25</f>
        <v>5000</v>
      </c>
    </row>
    <row r="34" spans="1:2" s="29" customFormat="1" x14ac:dyDescent="0.25">
      <c r="A34" s="32"/>
    </row>
    <row r="35" spans="1:2" s="39" customFormat="1" x14ac:dyDescent="0.25">
      <c r="A35" s="37" t="s">
        <v>69</v>
      </c>
      <c r="B35" s="47">
        <f>B33*B18</f>
        <v>50000</v>
      </c>
    </row>
    <row r="37" spans="1:2" s="2" customFormat="1" x14ac:dyDescent="0.25">
      <c r="A37" s="36" t="s">
        <v>71</v>
      </c>
    </row>
    <row r="38" spans="1:2" s="52" customFormat="1" x14ac:dyDescent="0.25">
      <c r="A38" s="51" t="s">
        <v>76</v>
      </c>
      <c r="B38" s="52">
        <v>2500</v>
      </c>
    </row>
    <row r="39" spans="1:2" s="52" customFormat="1" x14ac:dyDescent="0.25">
      <c r="A39" s="51" t="s">
        <v>77</v>
      </c>
      <c r="B39" s="52">
        <v>2500</v>
      </c>
    </row>
    <row r="40" spans="1:2" s="39" customFormat="1" x14ac:dyDescent="0.25">
      <c r="A40" s="37" t="s">
        <v>78</v>
      </c>
      <c r="B40" s="39">
        <f>B38+B39</f>
        <v>5000</v>
      </c>
    </row>
    <row r="41" spans="1:2" s="23" customFormat="1" x14ac:dyDescent="0.25"/>
    <row r="42" spans="1:2" s="2" customFormat="1" x14ac:dyDescent="0.25">
      <c r="A42" s="36" t="s">
        <v>75</v>
      </c>
    </row>
    <row r="43" spans="1:2" s="29" customFormat="1" x14ac:dyDescent="0.25">
      <c r="A43" s="32" t="s">
        <v>72</v>
      </c>
    </row>
    <row r="44" spans="1:2" s="29" customFormat="1" x14ac:dyDescent="0.25">
      <c r="A44" s="32" t="s">
        <v>7</v>
      </c>
      <c r="B44" s="41">
        <v>7.0000000000000007E-2</v>
      </c>
    </row>
    <row r="45" spans="1:2" s="39" customFormat="1" x14ac:dyDescent="0.25">
      <c r="A45" s="37" t="s">
        <v>73</v>
      </c>
      <c r="B45" s="39">
        <f>B25*B32*B18*B44</f>
        <v>3500.0000000000005</v>
      </c>
    </row>
    <row r="47" spans="1:2" s="23" customFormat="1" x14ac:dyDescent="0.25">
      <c r="A47" s="23" t="s">
        <v>74</v>
      </c>
    </row>
    <row r="48" spans="1:2" x14ac:dyDescent="0.25">
      <c r="A48" t="s">
        <v>79</v>
      </c>
      <c r="B48" s="16">
        <f>B35-B8-B29-B40-B45</f>
        <v>10700</v>
      </c>
    </row>
    <row r="49" spans="1:2" x14ac:dyDescent="0.25">
      <c r="A49" t="s">
        <v>80</v>
      </c>
      <c r="B49" s="6">
        <f>B48/B8</f>
        <v>0.50952380952380949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9073-E562-4E36-8C7A-52560AC333A9}">
  <dimension ref="A1:C40"/>
  <sheetViews>
    <sheetView topLeftCell="A19" workbookViewId="0">
      <selection activeCell="E36" sqref="E36"/>
    </sheetView>
  </sheetViews>
  <sheetFormatPr defaultRowHeight="15" x14ac:dyDescent="0.25"/>
  <cols>
    <col min="1" max="1" width="34.42578125" customWidth="1"/>
    <col min="2" max="2" width="24.140625" customWidth="1"/>
    <col min="3" max="3" width="10.140625" bestFit="1" customWidth="1"/>
  </cols>
  <sheetData>
    <row r="1" spans="1:2" s="23" customFormat="1" x14ac:dyDescent="0.25">
      <c r="A1" s="23" t="s">
        <v>32</v>
      </c>
    </row>
    <row r="2" spans="1:2" x14ac:dyDescent="0.25">
      <c r="A2" t="s">
        <v>21</v>
      </c>
    </row>
    <row r="4" spans="1:2" x14ac:dyDescent="0.25">
      <c r="A4" t="s">
        <v>5</v>
      </c>
      <c r="B4" s="12">
        <v>100</v>
      </c>
    </row>
    <row r="5" spans="1:2" x14ac:dyDescent="0.25">
      <c r="A5" t="s">
        <v>7</v>
      </c>
      <c r="B5" s="20">
        <v>7.4999999999999997E-2</v>
      </c>
    </row>
    <row r="6" spans="1:2" x14ac:dyDescent="0.25">
      <c r="A6" t="s">
        <v>22</v>
      </c>
      <c r="B6" s="12">
        <v>300</v>
      </c>
    </row>
    <row r="7" spans="1:2" x14ac:dyDescent="0.25">
      <c r="A7" t="s">
        <v>34</v>
      </c>
      <c r="B7" s="12">
        <f>B4*B5*B6</f>
        <v>2250</v>
      </c>
    </row>
    <row r="9" spans="1:2" s="23" customFormat="1" x14ac:dyDescent="0.25">
      <c r="A9" s="23" t="s">
        <v>27</v>
      </c>
    </row>
    <row r="11" spans="1:2" x14ac:dyDescent="0.25">
      <c r="A11" t="s">
        <v>23</v>
      </c>
      <c r="B11" s="16">
        <f>B7</f>
        <v>2250</v>
      </c>
    </row>
    <row r="12" spans="1:2" x14ac:dyDescent="0.25">
      <c r="A12" t="s">
        <v>24</v>
      </c>
      <c r="B12" s="16">
        <f>0.06*B11</f>
        <v>135</v>
      </c>
    </row>
    <row r="13" spans="1:2" x14ac:dyDescent="0.25">
      <c r="A13" t="s">
        <v>25</v>
      </c>
      <c r="B13" s="16">
        <f>B11+B12</f>
        <v>2385</v>
      </c>
    </row>
    <row r="16" spans="1:2" s="23" customFormat="1" x14ac:dyDescent="0.25">
      <c r="A16" s="23" t="s">
        <v>26</v>
      </c>
    </row>
    <row r="17" spans="1:3" x14ac:dyDescent="0.25">
      <c r="A17" t="s">
        <v>35</v>
      </c>
    </row>
    <row r="19" spans="1:3" x14ac:dyDescent="0.25">
      <c r="A19" t="s">
        <v>29</v>
      </c>
      <c r="B19" s="16">
        <f>B11</f>
        <v>2250</v>
      </c>
      <c r="C19" s="16"/>
    </row>
    <row r="20" spans="1:3" x14ac:dyDescent="0.25">
      <c r="A20" t="s">
        <v>36</v>
      </c>
      <c r="B20" s="22">
        <v>0.31419999999999998</v>
      </c>
    </row>
    <row r="21" spans="1:3" x14ac:dyDescent="0.25">
      <c r="A21" t="s">
        <v>28</v>
      </c>
      <c r="B21" s="8">
        <f>B19/(1+B20)</f>
        <v>1712.0681783594582</v>
      </c>
      <c r="C21" s="8"/>
    </row>
    <row r="22" spans="1:3" x14ac:dyDescent="0.25">
      <c r="A22" t="s">
        <v>30</v>
      </c>
      <c r="B22" s="8">
        <f>B19-B21</f>
        <v>537.93182164054178</v>
      </c>
    </row>
    <row r="23" spans="1:3" x14ac:dyDescent="0.25">
      <c r="A23" t="s">
        <v>31</v>
      </c>
      <c r="B23" s="8">
        <f>ROUNDDOWN(B22,0)</f>
        <v>537</v>
      </c>
    </row>
    <row r="24" spans="1:3" ht="45" x14ac:dyDescent="0.25">
      <c r="A24" s="21" t="s">
        <v>33</v>
      </c>
      <c r="B24" s="6">
        <v>0.3</v>
      </c>
    </row>
    <row r="25" spans="1:3" x14ac:dyDescent="0.25">
      <c r="A25" t="s">
        <v>40</v>
      </c>
      <c r="B25" s="8">
        <f>B24*B21</f>
        <v>513.6204535078374</v>
      </c>
    </row>
    <row r="26" spans="1:3" x14ac:dyDescent="0.25">
      <c r="A26" t="s">
        <v>42</v>
      </c>
      <c r="B26" s="8">
        <f>ROUND(B25,0)</f>
        <v>514</v>
      </c>
    </row>
    <row r="27" spans="1:3" x14ac:dyDescent="0.25">
      <c r="A27" t="s">
        <v>41</v>
      </c>
      <c r="B27" s="8">
        <f>(ROUND(B21,0))-B26</f>
        <v>1198</v>
      </c>
    </row>
    <row r="28" spans="1:3" x14ac:dyDescent="0.25">
      <c r="A28" t="s">
        <v>43</v>
      </c>
      <c r="B28" s="8">
        <f>B23+B26</f>
        <v>1051</v>
      </c>
    </row>
    <row r="29" spans="1:3" x14ac:dyDescent="0.25">
      <c r="A29" t="s">
        <v>37</v>
      </c>
    </row>
    <row r="32" spans="1:3" ht="45" x14ac:dyDescent="0.25">
      <c r="A32" s="21" t="s">
        <v>38</v>
      </c>
      <c r="B32" s="16">
        <f>B11</f>
        <v>2250</v>
      </c>
    </row>
    <row r="33" spans="1:2" x14ac:dyDescent="0.25">
      <c r="A33" t="s">
        <v>28</v>
      </c>
      <c r="B33" s="24">
        <f>B7</f>
        <v>2250</v>
      </c>
    </row>
    <row r="34" spans="1:2" x14ac:dyDescent="0.25">
      <c r="A34" t="s">
        <v>36</v>
      </c>
      <c r="B34" s="22">
        <v>0.31419999999999998</v>
      </c>
    </row>
    <row r="35" spans="1:2" x14ac:dyDescent="0.25">
      <c r="A35" t="s">
        <v>39</v>
      </c>
      <c r="B35" s="8">
        <f>B32*B34</f>
        <v>706.94999999999993</v>
      </c>
    </row>
    <row r="36" spans="1:2" x14ac:dyDescent="0.25">
      <c r="A36" t="s">
        <v>31</v>
      </c>
      <c r="B36" s="8">
        <f>ROUNDDOWN(B35,0)</f>
        <v>706</v>
      </c>
    </row>
    <row r="37" spans="1:2" x14ac:dyDescent="0.25">
      <c r="A37" s="21" t="s">
        <v>44</v>
      </c>
      <c r="B37" s="6">
        <v>0.3</v>
      </c>
    </row>
    <row r="38" spans="1:2" x14ac:dyDescent="0.25">
      <c r="A38" t="s">
        <v>42</v>
      </c>
      <c r="B38" s="8">
        <f>ROUNDDOWN(B33*B37,0)</f>
        <v>675</v>
      </c>
    </row>
    <row r="39" spans="1:2" x14ac:dyDescent="0.25">
      <c r="A39" t="s">
        <v>41</v>
      </c>
      <c r="B39" s="8">
        <f>B33-B38</f>
        <v>1575</v>
      </c>
    </row>
    <row r="40" spans="1:2" x14ac:dyDescent="0.25">
      <c r="A40" t="s">
        <v>43</v>
      </c>
      <c r="B40" s="8">
        <f>B36+B38</f>
        <v>1381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Grov vinstberäkning</vt:lpstr>
      <vt:lpstr>Vinst- som i boken</vt:lpstr>
      <vt:lpstr>Royalty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Texicon Förlag och Konsultverksamhet</dc:creator>
  <cp:lastModifiedBy>Texicon Förlag och Konsultverksamhet</cp:lastModifiedBy>
  <dcterms:created xsi:type="dcterms:W3CDTF">2025-07-27T17:36:09Z</dcterms:created>
  <dcterms:modified xsi:type="dcterms:W3CDTF">2025-07-27T19:32:06Z</dcterms:modified>
</cp:coreProperties>
</file>